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8075" windowHeight="946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25" i="1"/>
  <c r="G25" s="1"/>
  <c r="E30" s="1"/>
  <c r="F26"/>
  <c r="G26" s="1"/>
  <c r="G9"/>
  <c r="C13" s="1"/>
  <c r="D13" s="1"/>
  <c r="E13" s="1"/>
  <c r="G8"/>
  <c r="C12" s="1"/>
  <c r="D12" s="1"/>
  <c r="E12" s="1"/>
  <c r="E17" s="1"/>
  <c r="C30" l="1"/>
  <c r="C17"/>
</calcChain>
</file>

<file path=xl/sharedStrings.xml><?xml version="1.0" encoding="utf-8"?>
<sst xmlns="http://schemas.openxmlformats.org/spreadsheetml/2006/main" count="31" uniqueCount="18">
  <si>
    <t>Ponto 1</t>
  </si>
  <si>
    <t>Ang polar</t>
  </si>
  <si>
    <t>Ponto 2</t>
  </si>
  <si>
    <t>Lat UTM</t>
  </si>
  <si>
    <t>Long UTM</t>
  </si>
  <si>
    <t>Az mag</t>
  </si>
  <si>
    <t>Declin</t>
  </si>
  <si>
    <t>Az geog</t>
  </si>
  <si>
    <t>Lat</t>
  </si>
  <si>
    <t>Long</t>
  </si>
  <si>
    <t>Ang polar corrigido</t>
  </si>
  <si>
    <t xml:space="preserve">  Preencher as células em azul</t>
  </si>
  <si>
    <t xml:space="preserve">     Preencher as células em verde</t>
  </si>
  <si>
    <t>A -Para usar com azimutes magnéticos (obtidos no campo com bússola)</t>
  </si>
  <si>
    <t>RESULTADO= localização do animal</t>
  </si>
  <si>
    <t>TRIANGULAÇÃO COM 2 PONTOS  (autor: mantovani)</t>
  </si>
  <si>
    <t>B- Para usar com azimutes verdadeiros (declin. Corrigida)</t>
  </si>
  <si>
    <t>Em coordenadas do sistema UTM apenas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</si>
</sst>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5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lbertus"/>
      <family val="2"/>
    </font>
    <font>
      <b/>
      <sz val="10"/>
      <name val="Albertus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DC9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/>
    <xf numFmtId="0" fontId="6" fillId="2" borderId="0" xfId="0" applyFont="1" applyFill="1"/>
    <xf numFmtId="1" fontId="7" fillId="2" borderId="0" xfId="0" applyNumberFormat="1" applyFont="1" applyFill="1"/>
    <xf numFmtId="0" fontId="8" fillId="2" borderId="0" xfId="0" applyFont="1" applyFill="1"/>
    <xf numFmtId="0" fontId="0" fillId="2" borderId="0" xfId="0" applyFill="1"/>
    <xf numFmtId="0" fontId="6" fillId="3" borderId="0" xfId="0" applyFont="1" applyFill="1"/>
    <xf numFmtId="1" fontId="7" fillId="3" borderId="0" xfId="0" applyNumberFormat="1" applyFont="1" applyFill="1"/>
    <xf numFmtId="0" fontId="7" fillId="3" borderId="0" xfId="0" applyFont="1" applyFill="1" applyAlignment="1">
      <alignment horizontal="center"/>
    </xf>
    <xf numFmtId="0" fontId="0" fillId="3" borderId="0" xfId="0" applyFill="1"/>
    <xf numFmtId="0" fontId="8" fillId="3" borderId="0" xfId="0" applyFont="1" applyFill="1"/>
    <xf numFmtId="0" fontId="8" fillId="4" borderId="0" xfId="0" applyFont="1" applyFill="1"/>
    <xf numFmtId="0" fontId="0" fillId="4" borderId="0" xfId="0" applyFill="1"/>
    <xf numFmtId="0" fontId="0" fillId="5" borderId="0" xfId="0" applyFill="1"/>
    <xf numFmtId="0" fontId="8" fillId="5" borderId="0" xfId="0" applyFont="1" applyFill="1"/>
    <xf numFmtId="1" fontId="5" fillId="0" borderId="0" xfId="0" applyNumberFormat="1" applyFont="1"/>
    <xf numFmtId="0" fontId="8" fillId="6" borderId="0" xfId="0" applyFont="1" applyFill="1"/>
    <xf numFmtId="0" fontId="0" fillId="6" borderId="0" xfId="0" applyFill="1"/>
    <xf numFmtId="0" fontId="9" fillId="6" borderId="0" xfId="0" applyFont="1" applyFill="1"/>
    <xf numFmtId="0" fontId="10" fillId="6" borderId="0" xfId="0" applyFont="1" applyFill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3" fillId="5" borderId="1" xfId="0" applyFont="1" applyFill="1" applyBorder="1"/>
    <xf numFmtId="0" fontId="0" fillId="5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44DC9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workbookViewId="0">
      <selection activeCell="J11" sqref="J11"/>
    </sheetView>
  </sheetViews>
  <sheetFormatPr defaultRowHeight="12.75"/>
  <cols>
    <col min="1" max="1" width="6" customWidth="1"/>
    <col min="2" max="2" width="9.42578125" customWidth="1"/>
    <col min="3" max="3" width="9.85546875" customWidth="1"/>
    <col min="4" max="4" width="9.42578125" customWidth="1"/>
    <col min="5" max="5" width="9" customWidth="1"/>
    <col min="6" max="6" width="7" customWidth="1"/>
    <col min="7" max="7" width="8.7109375" customWidth="1"/>
  </cols>
  <sheetData>
    <row r="2" spans="2:9" ht="15.75">
      <c r="C2" s="22" t="s">
        <v>15</v>
      </c>
      <c r="D2" s="22"/>
      <c r="E2" s="22"/>
      <c r="F2" s="22"/>
      <c r="G2" s="22"/>
      <c r="H2" s="22"/>
      <c r="I2" s="23"/>
    </row>
    <row r="3" spans="2:9">
      <c r="B3" s="14"/>
      <c r="C3" s="20" t="s">
        <v>17</v>
      </c>
      <c r="D3" s="21"/>
      <c r="E3" s="21"/>
      <c r="F3" s="21"/>
    </row>
    <row r="4" spans="2:9">
      <c r="B4" s="14"/>
      <c r="C4" s="14"/>
      <c r="D4" s="13"/>
    </row>
    <row r="5" spans="2:9">
      <c r="B5" s="8" t="s">
        <v>13</v>
      </c>
      <c r="C5" s="9"/>
      <c r="D5" s="9"/>
      <c r="E5" s="9"/>
      <c r="F5" s="9"/>
      <c r="G5" s="9"/>
      <c r="H5" s="9"/>
    </row>
    <row r="6" spans="2:9">
      <c r="B6" s="15" t="s">
        <v>12</v>
      </c>
      <c r="C6" s="16"/>
      <c r="D6" s="16"/>
      <c r="E6" s="13"/>
      <c r="F6" s="13"/>
    </row>
    <row r="7" spans="2:9">
      <c r="B7" s="24"/>
      <c r="C7" s="24" t="s">
        <v>3</v>
      </c>
      <c r="D7" s="24" t="s">
        <v>4</v>
      </c>
      <c r="E7" s="29" t="s">
        <v>5</v>
      </c>
      <c r="F7" s="30" t="s">
        <v>6</v>
      </c>
      <c r="G7" s="30" t="s">
        <v>7</v>
      </c>
    </row>
    <row r="8" spans="2:9" ht="14.25">
      <c r="B8" s="24" t="s">
        <v>0</v>
      </c>
      <c r="C8" s="31">
        <v>7612499</v>
      </c>
      <c r="D8" s="31">
        <v>216728</v>
      </c>
      <c r="E8" s="31">
        <v>50</v>
      </c>
      <c r="F8" s="31">
        <v>19</v>
      </c>
      <c r="G8" s="32">
        <f>IF(E8&gt;=F8,E8-F8,360-(F8-E8))</f>
        <v>31</v>
      </c>
    </row>
    <row r="9" spans="2:9" ht="14.25">
      <c r="B9" s="24" t="s">
        <v>2</v>
      </c>
      <c r="C9" s="31">
        <v>7613280</v>
      </c>
      <c r="D9" s="31">
        <v>217636</v>
      </c>
      <c r="E9" s="31">
        <v>16</v>
      </c>
      <c r="F9" s="31">
        <v>19</v>
      </c>
      <c r="G9" s="32">
        <f>IF(E9&gt;=F9,E9-F9,360-(F9-E9))</f>
        <v>357</v>
      </c>
    </row>
    <row r="11" spans="2:9">
      <c r="B11" s="26"/>
      <c r="C11" s="24" t="s">
        <v>7</v>
      </c>
      <c r="D11" s="24" t="s">
        <v>1</v>
      </c>
      <c r="E11" s="24" t="s">
        <v>10</v>
      </c>
      <c r="F11" s="26"/>
      <c r="G11" s="26"/>
    </row>
    <row r="12" spans="2:9">
      <c r="B12" s="30" t="s">
        <v>0</v>
      </c>
      <c r="C12" s="33">
        <f>G8</f>
        <v>31</v>
      </c>
      <c r="D12" s="26">
        <f xml:space="preserve"> (90-C12)*(3.1415926535898/180)</f>
        <v>1.0297442586766568</v>
      </c>
      <c r="E12" s="26">
        <f>IF(D12&gt;=0,D12,D12+(2*3.1415926535898))</f>
        <v>1.0297442586766568</v>
      </c>
      <c r="F12" s="26"/>
      <c r="G12" s="26"/>
    </row>
    <row r="13" spans="2:9">
      <c r="B13" s="30" t="s">
        <v>2</v>
      </c>
      <c r="C13" s="33">
        <f>G9</f>
        <v>357</v>
      </c>
      <c r="D13" s="26">
        <f xml:space="preserve"> (90-C13)*(3.1415926535898/180)</f>
        <v>-4.6600291028248702</v>
      </c>
      <c r="E13" s="26">
        <f>IF(D13&gt;=0,D13,D13+(2*3.1415926535898))</f>
        <v>1.6231562043547303</v>
      </c>
      <c r="F13" s="26"/>
      <c r="G13" s="26"/>
    </row>
    <row r="15" spans="2:9">
      <c r="B15" s="2" t="s">
        <v>14</v>
      </c>
      <c r="C15" s="2"/>
    </row>
    <row r="16" spans="2:9">
      <c r="C16" s="4" t="s">
        <v>8</v>
      </c>
      <c r="E16" s="4" t="s">
        <v>9</v>
      </c>
      <c r="I16" s="1"/>
    </row>
    <row r="17" spans="2:8">
      <c r="B17" s="5"/>
      <c r="C17" s="5">
        <f>(((D9-D8)*TAN(E12)*TAN(E13)-(C9*TAN(E12))+(C8*TAN(E13)))/(TAN(E13)-TAN(E12)))</f>
        <v>7613951.5889788549</v>
      </c>
      <c r="E17" s="19">
        <f>((D8*TAN(E12))-(D9*TAN(E13))+(C9-C8))/(TAN(E12)-TAN(E13))</f>
        <v>217600.80351302726</v>
      </c>
    </row>
    <row r="18" spans="2:8">
      <c r="C18" s="3"/>
    </row>
    <row r="19" spans="2:8">
      <c r="B19" s="10"/>
      <c r="C19" s="12"/>
      <c r="D19" s="10"/>
      <c r="E19" s="10"/>
      <c r="F19" s="10"/>
    </row>
    <row r="20" spans="2:8">
      <c r="B20" s="6" t="s">
        <v>16</v>
      </c>
      <c r="C20" s="7"/>
      <c r="D20" s="6"/>
      <c r="E20" s="6"/>
      <c r="F20" s="6"/>
      <c r="G20" s="9"/>
    </row>
    <row r="21" spans="2:8">
      <c r="B21" s="10"/>
      <c r="C21" s="11"/>
      <c r="D21" s="10"/>
      <c r="E21" s="10"/>
      <c r="F21" s="10"/>
    </row>
    <row r="22" spans="2:8">
      <c r="B22" s="18" t="s">
        <v>11</v>
      </c>
      <c r="C22" s="17"/>
      <c r="D22" s="17"/>
    </row>
    <row r="23" spans="2:8">
      <c r="B23" s="14"/>
      <c r="C23" s="13"/>
      <c r="D23" s="13"/>
      <c r="E23" s="13"/>
      <c r="F23" s="13"/>
      <c r="G23" s="13"/>
    </row>
    <row r="24" spans="2:8">
      <c r="B24" s="24"/>
      <c r="C24" s="24" t="s">
        <v>3</v>
      </c>
      <c r="D24" s="24" t="s">
        <v>4</v>
      </c>
      <c r="E24" s="25" t="s">
        <v>7</v>
      </c>
      <c r="F24" s="24" t="s">
        <v>1</v>
      </c>
      <c r="G24" s="24" t="s">
        <v>10</v>
      </c>
      <c r="H24" s="26"/>
    </row>
    <row r="25" spans="2:8" ht="14.25">
      <c r="B25" s="24" t="s">
        <v>0</v>
      </c>
      <c r="C25" s="27">
        <v>7612499</v>
      </c>
      <c r="D25" s="27">
        <v>216728</v>
      </c>
      <c r="E25" s="28">
        <v>31</v>
      </c>
      <c r="F25" s="26">
        <f xml:space="preserve"> (90-E25)*(3.1416/180)</f>
        <v>1.0297466666666668</v>
      </c>
      <c r="G25" s="26">
        <f>IF(F25&gt;=0,F25,F25+(2*3.1416))</f>
        <v>1.0297466666666668</v>
      </c>
      <c r="H25" s="26"/>
    </row>
    <row r="26" spans="2:8" ht="14.25">
      <c r="B26" s="24" t="s">
        <v>2</v>
      </c>
      <c r="C26" s="27">
        <v>7613280</v>
      </c>
      <c r="D26" s="27">
        <v>217636</v>
      </c>
      <c r="E26" s="28">
        <v>357</v>
      </c>
      <c r="F26" s="26">
        <f xml:space="preserve"> (90-E26)*(3.1416/180)</f>
        <v>-4.6600400000000004</v>
      </c>
      <c r="G26" s="26">
        <f>IF(F26&gt;=0,F26,F26+(2*3.1416))</f>
        <v>1.6231599999999995</v>
      </c>
      <c r="H26" s="26"/>
    </row>
    <row r="28" spans="2:8">
      <c r="B28" s="2" t="s">
        <v>14</v>
      </c>
      <c r="C28" s="2"/>
    </row>
    <row r="29" spans="2:8">
      <c r="C29" s="4" t="s">
        <v>8</v>
      </c>
      <c r="E29" s="4" t="s">
        <v>9</v>
      </c>
    </row>
    <row r="30" spans="2:8">
      <c r="C30" s="5">
        <f>(((D26-D25)*TAN(G25)*TAN(G26)-(C26*TAN(G25))+(C25*TAN(G26)))/(TAN(G26)-TAN(G25)))</f>
        <v>7613951.5923534641</v>
      </c>
      <c r="E30" s="5">
        <f>((D25*TAN(G25))-(D26*TAN(G26))+(C26-C25))/(TAN(G25)-TAN(G26))</f>
        <v>217600.80078004324</v>
      </c>
    </row>
    <row r="31" spans="2:8">
      <c r="C31" s="3"/>
    </row>
    <row r="32" spans="2:8">
      <c r="C32" s="4"/>
    </row>
    <row r="33" spans="3:3">
      <c r="C33" s="5"/>
    </row>
  </sheetData>
  <phoneticPr fontId="1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Matovanni</dc:creator>
  <cp:lastModifiedBy>Mantovani</cp:lastModifiedBy>
  <dcterms:created xsi:type="dcterms:W3CDTF">2010-09-15T22:53:54Z</dcterms:created>
  <dcterms:modified xsi:type="dcterms:W3CDTF">2014-02-27T12:57:40Z</dcterms:modified>
</cp:coreProperties>
</file>